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95"/>
  </bookViews>
  <sheets>
    <sheet name="招标公告" sheetId="5" r:id="rId1"/>
    <sheet name="招标文件" sheetId="2" r:id="rId2"/>
    <sheet name="评分表" sheetId="6" r:id="rId3"/>
    <sheet name="报价书" sheetId="3" r:id="rId4"/>
    <sheet name="工程量清单" sheetId="4" r:id="rId5"/>
  </sheets>
  <definedNames>
    <definedName name="_GoBack" localSheetId="2">评分表!$E$3</definedName>
    <definedName name="_xlnm.Print_Titles" localSheetId="4">工程量清单!$1:$2</definedName>
  </definedNames>
  <calcPr calcId="144525"/>
</workbook>
</file>

<file path=xl/sharedStrings.xml><?xml version="1.0" encoding="utf-8"?>
<sst xmlns="http://schemas.openxmlformats.org/spreadsheetml/2006/main" count="201" uniqueCount="172">
  <si>
    <t>招标公告</t>
  </si>
  <si>
    <t>项目名称</t>
  </si>
  <si>
    <t>三区澡堂及后围墙安全隐患整治</t>
  </si>
  <si>
    <t>采购人</t>
  </si>
  <si>
    <t xml:space="preserve"> 四川省自贡监狱</t>
  </si>
  <si>
    <t>项目地点</t>
  </si>
  <si>
    <t>自贡监狱监管区内</t>
  </si>
  <si>
    <t>项目内容</t>
  </si>
  <si>
    <t>对三区澡堂地面塌陷及后围墙进行隐患整治，地面砂夹石换填夯实，地面、墙面防水，换管，砌砖墙，贴砖及其它工程施工内容</t>
  </si>
  <si>
    <t>供应商
资质要求</t>
  </si>
  <si>
    <t>具备建筑工程施工总承包三级及以上资质，同时具备有效的安全生产许可证（提供复印件并盖鲜章）</t>
  </si>
  <si>
    <t>报名时间</t>
  </si>
  <si>
    <t>2024年4月7日9时至4月12日17时</t>
  </si>
  <si>
    <t>资料报送地点</t>
  </si>
  <si>
    <t>生产经营科</t>
  </si>
  <si>
    <t>联系电话</t>
  </si>
  <si>
    <t xml:space="preserve"> 0813-2769408</t>
  </si>
  <si>
    <t>报价时需提供的资料及要求</t>
  </si>
  <si>
    <t>1.资质证书全套、经办人身份证复印件、法人身份证复印件和授权委托书、联系方式（提供复印件并盖鲜章）；2.报价书、报价单（盖鲜章）；3.所有资料装袋密封、盖骑缝章。</t>
  </si>
  <si>
    <t>招标文件</t>
  </si>
  <si>
    <t>工程名称</t>
  </si>
  <si>
    <t>工程地点</t>
  </si>
  <si>
    <t>自贡市自流井区鸿鹤路65号</t>
  </si>
  <si>
    <t>工程内容</t>
  </si>
  <si>
    <t>质量要求</t>
  </si>
  <si>
    <t>合格</t>
  </si>
  <si>
    <t>控制价</t>
  </si>
  <si>
    <t>质保期</t>
  </si>
  <si>
    <t>2年</t>
  </si>
  <si>
    <t>质量保证金</t>
  </si>
  <si>
    <t>2000元</t>
  </si>
  <si>
    <t>工期要求</t>
  </si>
  <si>
    <t>从施工进场开始计算，15天内完工</t>
  </si>
  <si>
    <t>履约保证金</t>
  </si>
  <si>
    <t>2000元，合同签订前由乙方通过银行转账的方式缴到甲方指定账户，工程竣工验收合格后自动转为质量保证金，缺陷责任期2年期满工程无质量问题后1个月内无息退还。</t>
  </si>
  <si>
    <t>付款方式</t>
  </si>
  <si>
    <t>工程竣工验收经结算审计后，乙方开具合规有效的发票后支付到审定金额的100%。</t>
  </si>
  <si>
    <t>安全文明施工要求</t>
  </si>
  <si>
    <t>1、本工程施工期间的安全管理由施工单位负责，安全事故的责任和费用由施工单位负责，采购人不承担任何责任和费用；2、施工期间须保持施工区域的环境卫生，每天收工前应打扫；3、本工程施工过程中不得损坏施工区域相临的设施设备，如有损坏应照价赔偿或无偿修复；4、施工单位如未按前述安全文明施工要求施工，采购人有权在履约保证金中扣除安全文明施工费每次500元；5、施工用水电费用由采购人承担，但从水电接口至施工现场所需管线及开关由施工方负责；6、因监狱管理要求，进入监管区施工的人员，不得携带手机、现金、电脑等违禁物品，所有人员进入监管区前须将手机、现金、电脑等违禁物品留在监管区外，所有人员在隔离和进入监管区施工期间须遵守监狱对民警职工的管理规定，对不遵守规定的人员一律驱逐出监狱。</t>
  </si>
  <si>
    <t>报价要求</t>
  </si>
  <si>
    <r>
      <rPr>
        <sz val="12"/>
        <rFont val="宋体"/>
        <charset val="134"/>
      </rPr>
      <t xml:space="preserve">1.供应商具有国家建设行政部门核发的建筑工程施工总承包三级及以上资质。（提供复印件）
2.项目经理：具备建筑工程专业二级或以上建造师职业资格：项目技术负责人:具备建筑工程专业中级或以上职称。（提供复印件）
3.具备有效的《安全生产许可证》。（提供复印件）
4.本项目参加的施工承包单位及其现任法定代表人、主要负责人需具有良好的商业信誉，不得具有行贿犯罪及在经营活动中违法犯罪记录。（提供承诺函）
</t>
    </r>
    <r>
      <rPr>
        <b/>
        <sz val="12"/>
        <rFont val="宋体"/>
        <charset val="134"/>
      </rPr>
      <t xml:space="preserve">5.供应商在报价时应提供贴合实际的工期表、每日施工安排表（含每日实施的工序、投入的人员及人员数量、材料、机械等），如未提供或提供的资料明显不合理，比选时将视为无效报价。
6.因围墙施工将对监狱监管安全造成影响，施工时应使用隔离刀刺网对监区部分操场位置进行隔离，施工完毕后拆除。所使用的隔离刀刺网费用已包含在报价中，不单独计算。 </t>
    </r>
    <r>
      <rPr>
        <sz val="12"/>
        <rFont val="宋体"/>
        <charset val="134"/>
      </rPr>
      <t xml:space="preserve">                                                  
7.具有健全的财务制度、依法缴纳税收和社会保障资金的良好记录（提供承诺函）                                                         
8.具有独立承担民事责任能力及履行合同所必须的设备和专业技术能力。（提供承诺函）                                                    9.请供应商按工程量清单报价方式进行报价，本项目采用固定综合单价合同，固定综合单价应包括：完成相应工作所需人工费、所有运费及转运费、材料费、施工机具使用费、措施费、安全文明施工管理费、因采购人监管要求导致的误工费用、利润、规费、税金等全部费用。固定综合单价的确定:各分项的报价综合单价=乙方在报价时清单报价中的各分项综合单价；请注意，清单中有相同施工内容的项目，报价时，相同施工内容的项目的报价应当相同，若不相同，以低价为准。在合同工期内所有政策性调整不再调整。</t>
    </r>
  </si>
  <si>
    <t>工程变更价款的调整</t>
  </si>
  <si>
    <t>1.一切工程变更及增加工程量须征得采购人书面同意，且增加工程总量不得超过合同金额的10%。2.变更或增加的工程在报价清单中有相同或类似的工程项目综合单价的，其综合单价按照报价清单中相同或类似项目的综合单价执行；报价清单中没有相同或类似的工程项目综合单价的以及其余情况,执行《房屋建筑与装饰工程工程量计算规范》（GB50854-2013）、《通用安装工程工程量计算规范》（GB50856-2013）、2020年《四川省建设工程工程量清单计价定额》及相关配套计价文件等规范进行重新组价后按成交价（扣除暂列金）与控制价（扣除暂列金）下浮比例同比例下浮。3.实际完成的工程量与招标文件提供的分部分项工程量清单中给定的工程量有变化的，不管增加或者减少，综合单价均不予调整。4.合同材料单价不调整。5.单价措施费包干使用，不调整。6.结算时，安全文明施工费率按基本费用收取，规费费率按经核定的乙方取费证中确定的费率计取。</t>
  </si>
  <si>
    <t>递交文件
截止时间</t>
  </si>
  <si>
    <t>2024年4月15日17时</t>
  </si>
  <si>
    <t>响应文件
递交地点</t>
  </si>
  <si>
    <t>自贡市自流井区鸿鹤路65号，生产经营科</t>
  </si>
  <si>
    <t>开标时间</t>
  </si>
  <si>
    <t>2024年4月16日10时</t>
  </si>
  <si>
    <t>开启地点</t>
  </si>
  <si>
    <t>四会议室（暂定）</t>
  </si>
  <si>
    <t>关于评标的说明</t>
  </si>
  <si>
    <t>本次评标将由监狱相关部门在纪委办监察科的监督下公正评标，方式为综合评分法，综合得分最高的中标，高于控制价的报价为无效报价。</t>
  </si>
  <si>
    <t>序号</t>
  </si>
  <si>
    <t>评分因素
及权重</t>
  </si>
  <si>
    <t>分值</t>
  </si>
  <si>
    <t>评分标准</t>
  </si>
  <si>
    <t>说明</t>
  </si>
  <si>
    <t>报价50%</t>
  </si>
  <si>
    <t>50分</t>
  </si>
  <si>
    <t>评标基准价＝A×[(1-B)×所有合格投标报价的算术平均值+B×本项目上限控制价）],备注：A值由采购人代表从0.95、0.96、0.97、0.98中随机抽取，B值由采购人代表从0.2、0.3、0.4中随机抽取，以基准价为准，有效投标的评审价等于基准价的得满分，有效投标的评审价低于基准价的，每低1%扣1分，有效投标的评审价高于基准价的，每高1%扣1分，中间值用插入法进行计算，小数点后保留两位。</t>
  </si>
  <si>
    <t>共同评审</t>
  </si>
  <si>
    <t>技术服务
方案
25%</t>
  </si>
  <si>
    <t>25分</t>
  </si>
  <si>
    <t>根据供应商针对本项目提供的技术服务方案进行综合评分：</t>
  </si>
  <si>
    <t>以响应文件
为准。
（共同评审）</t>
  </si>
  <si>
    <r>
      <rPr>
        <sz val="11"/>
        <color rgb="FF000000"/>
        <rFont val="仿宋"/>
        <charset val="134"/>
      </rPr>
      <t>（</t>
    </r>
    <r>
      <rPr>
        <sz val="11"/>
        <rFont val="仿宋"/>
        <charset val="134"/>
      </rPr>
      <t>1）施工组织设计方案（包括但不限于施工组织设计、人员职责分工、施工方法、施工工艺及技术措施、工程管理措施等）；</t>
    </r>
  </si>
  <si>
    <r>
      <rPr>
        <sz val="11"/>
        <color rgb="FF000000"/>
        <rFont val="仿宋"/>
        <charset val="134"/>
      </rPr>
      <t>（</t>
    </r>
    <r>
      <rPr>
        <sz val="11"/>
        <rFont val="仿宋"/>
        <charset val="134"/>
      </rPr>
      <t>2）质量保障措施方案（包括但不限于质量控制目标及方案、质量保证体系、技术组织措施、质量管理制度、检查制度）；</t>
    </r>
  </si>
  <si>
    <r>
      <rPr>
        <sz val="11"/>
        <color rgb="FF000000"/>
        <rFont val="仿宋"/>
        <charset val="134"/>
      </rPr>
      <t>（</t>
    </r>
    <r>
      <rPr>
        <sz val="11"/>
        <rFont val="仿宋"/>
        <charset val="134"/>
      </rPr>
      <t>3）工程安全保证措施及安全应急预案（包括但不限于安全管理体系、安全教育及培训计划健全、安全防护措施、技术组织措施、安全保证体系、安全管理制度、安全管理工作、安全应急救援预方案）；</t>
    </r>
  </si>
  <si>
    <r>
      <rPr>
        <sz val="11"/>
        <color rgb="FF000000"/>
        <rFont val="仿宋"/>
        <charset val="134"/>
      </rPr>
      <t>（</t>
    </r>
    <r>
      <rPr>
        <sz val="11"/>
        <rFont val="仿宋"/>
        <charset val="134"/>
      </rPr>
      <t>4）工期保证措施方案（供应商在报价时应提供贴合实际的工期表、每日施工安排表含每日实施的工序、投入的人员及人员数量、材料、机械等，如未提供或提供的资料明显不合理，评审时将视为无效报价。）；</t>
    </r>
  </si>
  <si>
    <r>
      <rPr>
        <sz val="11"/>
        <color rgb="FF000000"/>
        <rFont val="仿宋"/>
        <charset val="134"/>
      </rPr>
      <t>（</t>
    </r>
    <r>
      <rPr>
        <sz val="11"/>
        <rFont val="仿宋"/>
        <charset val="134"/>
      </rPr>
      <t>5）环保及现场文明施工方案（包括但不限于环境保护措施方案、现场文明施工措施、对处理噪音的技术措施、对污染物处理及排放的技术措施）；</t>
    </r>
  </si>
  <si>
    <r>
      <rPr>
        <sz val="11"/>
        <color rgb="FF000000"/>
        <rFont val="仿宋"/>
        <charset val="134"/>
      </rPr>
      <t>供应商提供以上</t>
    </r>
    <r>
      <rPr>
        <sz val="11"/>
        <rFont val="仿宋"/>
        <charset val="134"/>
      </rPr>
      <t>5种方案且符合响应要求的，每有一条得3分，最多得15分；在上述得分基础上，方案内容完整详细且能根据采购人实际使用需求情况进行细化定制的一项加2分，最高加10分。本项共计25分，未提供的该项不得分。</t>
    </r>
  </si>
  <si>
    <t>售后服务
方案
14%</t>
  </si>
  <si>
    <t>14分</t>
  </si>
  <si>
    <t>根据供应商针对本项目提供的售后服务方案进行综合评分，方案包含但不限于：</t>
  </si>
  <si>
    <r>
      <rPr>
        <sz val="11"/>
        <color rgb="FF000000"/>
        <rFont val="仿宋"/>
        <charset val="134"/>
      </rPr>
      <t>（</t>
    </r>
    <r>
      <rPr>
        <sz val="11"/>
        <rFont val="仿宋"/>
        <charset val="134"/>
      </rPr>
      <t>1）售后服务流程；</t>
    </r>
  </si>
  <si>
    <r>
      <rPr>
        <sz val="11"/>
        <color rgb="FF000000"/>
        <rFont val="仿宋"/>
        <charset val="134"/>
      </rPr>
      <t>（</t>
    </r>
    <r>
      <rPr>
        <sz val="11"/>
        <rFont val="仿宋"/>
        <charset val="134"/>
      </rPr>
      <t>2）响应速度；</t>
    </r>
  </si>
  <si>
    <r>
      <rPr>
        <sz val="11"/>
        <color rgb="FF000000"/>
        <rFont val="仿宋"/>
        <charset val="134"/>
      </rPr>
      <t>（</t>
    </r>
    <r>
      <rPr>
        <sz val="11"/>
        <rFont val="仿宋"/>
        <charset val="134"/>
      </rPr>
      <t>3）售后解决措施；</t>
    </r>
  </si>
  <si>
    <r>
      <rPr>
        <sz val="11"/>
        <color rgb="FF000000"/>
        <rFont val="仿宋"/>
        <charset val="134"/>
      </rPr>
      <t>（</t>
    </r>
    <r>
      <rPr>
        <sz val="11"/>
        <rFont val="仿宋"/>
        <charset val="134"/>
      </rPr>
      <t>4）售后质量保障。</t>
    </r>
  </si>
  <si>
    <r>
      <rPr>
        <sz val="11"/>
        <color rgb="FF000000"/>
        <rFont val="仿宋"/>
        <charset val="134"/>
      </rPr>
      <t>供应商提供以上</t>
    </r>
    <r>
      <rPr>
        <sz val="11"/>
        <rFont val="仿宋"/>
        <charset val="134"/>
      </rPr>
      <t>4项内容且符合响应要求的，每有一项得2分，最多得8分；在上述得分基础上，方案内容完整详细且能根据采购人实际使用需求情况进行细化定制的一项加1.5分，最高加6分。本项共计14分，未提供的该项不得分。</t>
    </r>
  </si>
  <si>
    <t>履约能力
8%</t>
  </si>
  <si>
    <t>8分</t>
  </si>
  <si>
    <t>供应商自2020年1月1日以来每具有一个类似业绩得2分，最多得8分。</t>
  </si>
  <si>
    <t>注：以供应商提供的中标/成交通知书复印件或合同复印件（并加盖供应商公章）为依据。</t>
  </si>
  <si>
    <t>人员配置
3%</t>
  </si>
  <si>
    <t>3分</t>
  </si>
  <si>
    <t>1、供应商拟派本项目负责人具有二级及以上建造师职称的得1分；</t>
  </si>
  <si>
    <t>2、供应商拟派本项目技术负责具有工程师中级及以上职称的得1分。</t>
  </si>
  <si>
    <t>3、供应商拟派本项目安全负责人具有有效的安全生产考核合格证书（C证）得1分。</t>
  </si>
  <si>
    <t>注：以上人员须提供有效证书证明材料复印件并加盖供应商公章，未提供不得分。</t>
  </si>
  <si>
    <t>报价书</t>
  </si>
  <si>
    <t>报价单位：</t>
  </si>
  <si>
    <t>报价申明：</t>
  </si>
  <si>
    <t>我公司已仔细阅读并悉知询价文件的全部内容，我公司完全响应询价文件中的所有条件，在此基础上，我公司通过详细的测算，作出以下承诺和报价，特此申明。</t>
  </si>
  <si>
    <t>报价：</t>
  </si>
  <si>
    <t>我公司按清单工程量进行报价的总价为            元。</t>
  </si>
  <si>
    <t>承诺工期：</t>
  </si>
  <si>
    <r>
      <rPr>
        <sz val="12"/>
        <rFont val="宋体"/>
        <charset val="134"/>
      </rPr>
      <t xml:space="preserve">我公司承诺的工期为 </t>
    </r>
    <r>
      <rPr>
        <sz val="12"/>
        <rFont val="宋体"/>
        <charset val="134"/>
      </rPr>
      <t xml:space="preserve"> </t>
    </r>
    <r>
      <rPr>
        <sz val="12"/>
        <rFont val="宋体"/>
        <charset val="134"/>
      </rPr>
      <t xml:space="preserve"> 天。</t>
    </r>
  </si>
  <si>
    <t>承诺保修期：</t>
  </si>
  <si>
    <t>我公司承诺的保修期为2年。</t>
  </si>
  <si>
    <t>安全责任承诺：</t>
  </si>
  <si>
    <t>报价单位需说明的事项</t>
  </si>
  <si>
    <t>报价单位法人代表或授权委托人签字：                报价单位（盖章）：            时间：</t>
  </si>
  <si>
    <t>报价时间：</t>
  </si>
  <si>
    <t>三区澡堂及后围墙安全隐患整治工程量清单单</t>
  </si>
  <si>
    <t>项目特征</t>
  </si>
  <si>
    <t>单位</t>
  </si>
  <si>
    <t>大致数量</t>
  </si>
  <si>
    <t>单价（元）</t>
  </si>
  <si>
    <t>合价（元）</t>
  </si>
  <si>
    <t>备注</t>
  </si>
  <si>
    <t>拆除地面水磨石及垫层、排水沟及内侧地面工程量</t>
  </si>
  <si>
    <t>（1）拆除水磨石及垫层工程量约为：12m³，其中水磨石及垫层工程量（长7.65m×宽7.2×厚度0.1m）×2（2）排水沟及内侧侧壁地面工程量6.49m³：排水沟拆除(总长24×宽0.3m×厚度0.1m）水沟内侧侧壁（宽度0.6m×7.65×0.48×2+0.6m×72×0.48×2最终按实际拆除面积计算工程量。</t>
  </si>
  <si>
    <t>m3</t>
  </si>
  <si>
    <t>所有价格均为全费用综合价，含材料、人工、机械、施工用脚手架等措施费用、安全文明施工、各类规费、管理费、税金等全部费用。</t>
  </si>
  <si>
    <t>拆除原澡堂墙面瓷砖</t>
  </si>
  <si>
    <t>开水房隔墙墙面瓷砖高度3.8m、宽度3.5m，面积为：13.3㎡另外3面墙瓷砖高度1.6m，瓷砖总长23.4m，面积为：37.44㎡最终按实际拆除面积计算工程量。</t>
  </si>
  <si>
    <t>㎡</t>
  </si>
  <si>
    <t>建渣外运</t>
  </si>
  <si>
    <t>将拆除作业产生的建渣外运出场，最终按实际清运车次计算工程量。</t>
  </si>
  <si>
    <t>车次</t>
  </si>
  <si>
    <t>换填砂夹石</t>
  </si>
  <si>
    <t>使用砂夹石对原有泥土换填，换填长度7.65m、宽7.2m、高度为1m，先将松散淤积泥土挖走后换填，按换填体积计算工程量。</t>
  </si>
  <si>
    <t>排水沟垫层上砌砖</t>
  </si>
  <si>
    <t>在排水沟垫层基础上，新砌12砖，排水沟总长24m、宽0.3m、厚度0.1m最终按实际修砌体积计算工程量。</t>
  </si>
  <si>
    <t>m³</t>
  </si>
  <si>
    <t>澡堂地面及排水沟砼垫层</t>
  </si>
  <si>
    <t>在澡堂地面及排水沟换填砂夹石基础上，使用C20砼浇筑100mm厚垫层，按浇筑砼体积计算工程量。</t>
  </si>
  <si>
    <t>铺设4mm厚SBS防水卷材</t>
  </si>
  <si>
    <t>铺设4mm厚SBS防水卷材，要求防水卷材上翻至墙面0.3m以上部分</t>
  </si>
  <si>
    <t>防水层砌体抹灰</t>
  </si>
  <si>
    <t>防水层表面抹灰（包含排水沟），最终按实际施工面积计算工程量。</t>
  </si>
  <si>
    <t>m2</t>
  </si>
  <si>
    <t>排水沟表面贴瓷砖</t>
  </si>
  <si>
    <t>排水沟表面贴瓷砖，4条排水沟总长24m、宽0.3m最终按实际施工面积计算工程量。</t>
  </si>
  <si>
    <t>澡堂地面贴防滑地砖</t>
  </si>
  <si>
    <t>澡堂地面贴防滑地砖，长度7.65m、宽度7.2m，最终按实际施工面积计算工程量。</t>
  </si>
  <si>
    <t>墙面抹灰找平</t>
  </si>
  <si>
    <t>拆除墙面瓷砖及抹灰后使用M5砂浆灰重新找平墙面，平均厚度20mm，按抹灰面积计算工程量。</t>
  </si>
  <si>
    <t>墙面涤纶防水</t>
  </si>
  <si>
    <t>澡堂墙面1.0mm厚涤纶防水，高度1.5m，涤纶防水覆盖在墙面底部SBS之上，按施工面积计算工程量。</t>
  </si>
  <si>
    <t>澡堂内墙面砖</t>
  </si>
  <si>
    <t>澡堂墙面贴玻化砖，按贴砖面积计算工程量。</t>
  </si>
  <si>
    <t>更换ppr管</t>
  </si>
  <si>
    <t>更换直径2.5cmppr管20m（含管件）</t>
  </si>
  <si>
    <t>m</t>
  </si>
  <si>
    <t>更换直径6.3cmppr管30m（含管件）</t>
  </si>
  <si>
    <t>拆除原破裂围墙</t>
  </si>
  <si>
    <t>拆除原破裂砖24围墙及澡堂后地面混凝土，围墙拆除面积总计13.44m³，其中围墙拆除长度为20m，高度2.8m，最终按实际施工体积计算工程量。</t>
  </si>
  <si>
    <t>拆除室外混凝土地面</t>
  </si>
  <si>
    <t>澡堂后地面混凝土拆除为工程量约22.5m³其中长度25米，平均宽度1.6m，厚度10cm，最终按实际施工体积计算工程量。</t>
  </si>
  <si>
    <t>围墙下垫层</t>
  </si>
  <si>
    <t>采用C15砼浇筑10cm垫层，工程量约为：0.24m³其中长度为20m，宽度为0.24m制作垫层，垫层厚度100mm，最终按实际施工体积计算工程量。</t>
  </si>
  <si>
    <t>围墙下基础梁</t>
  </si>
  <si>
    <t>围墙下方制作基础梁，条形基础为20cm（高度）×25cm（宽），钢筋配比为4φ16、箍筋8@200最终按实际施工体积计算工程量。</t>
  </si>
  <si>
    <t>t</t>
  </si>
  <si>
    <t>条形基础浇筑</t>
  </si>
  <si>
    <t>浇筑C25混凝土工程量约为0.5m³，最终按实际施工体积计算工程量。</t>
  </si>
  <si>
    <t>新砌围墙</t>
  </si>
  <si>
    <t>新砌实心砖围墙，围墙拆除长度为20m，高度2.8m，厚度240mm，最终按实际施工体积计算工程量。</t>
  </si>
  <si>
    <t>新砌围墙墙面抹灰</t>
  </si>
  <si>
    <t>新砌实心砖围墙，围墙,长度为20m，高度2.8m墙面抹灰（双面），最终按实际施工面积计算工程量。</t>
  </si>
  <si>
    <t>新砌围墙琉璃屋脊</t>
  </si>
  <si>
    <t>新砌围墙顶部制作同款琉璃屋脊，最终按实际施工长度计算工程量</t>
  </si>
  <si>
    <t>砂夹石回填地面</t>
  </si>
  <si>
    <t>使用砂夹石回填地面空洞部分并将地面夯实，高度：0.45m，长度25m、平均宽度1.6m最终按实际回填体积计算工程量</t>
  </si>
  <si>
    <t>恢复室外地坪</t>
  </si>
  <si>
    <t>使用C15砼浇筑100mm厚恢复地面，最终按实际施工体积计算工程量。</t>
  </si>
  <si>
    <t>合计（元）</t>
  </si>
  <si>
    <t xml:space="preserve"> </t>
  </si>
  <si>
    <t>报价单位（章）：</t>
  </si>
  <si>
    <t>联系电话：</t>
  </si>
</sst>
</file>

<file path=xl/styles.xml><?xml version="1.0" encoding="utf-8"?>
<styleSheet xmlns="http://schemas.openxmlformats.org/spreadsheetml/2006/main">
  <numFmts count="5">
    <numFmt numFmtId="176" formatCode="0_ "/>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5">
    <font>
      <sz val="12"/>
      <name val="宋体"/>
      <charset val="134"/>
    </font>
    <font>
      <b/>
      <sz val="16"/>
      <color theme="1"/>
      <name val="宋体"/>
      <charset val="134"/>
      <scheme val="minor"/>
    </font>
    <font>
      <sz val="16"/>
      <color theme="1"/>
      <name val="宋体"/>
      <charset val="134"/>
      <scheme val="minor"/>
    </font>
    <font>
      <sz val="12"/>
      <color theme="1"/>
      <name val="宋体"/>
      <charset val="134"/>
      <scheme val="minor"/>
    </font>
    <font>
      <sz val="12"/>
      <color indexed="0"/>
      <name val="宋体"/>
      <charset val="134"/>
    </font>
    <font>
      <sz val="10"/>
      <color indexed="0"/>
      <name val="宋体"/>
      <charset val="134"/>
    </font>
    <font>
      <b/>
      <sz val="18"/>
      <name val="宋体"/>
      <charset val="134"/>
    </font>
    <font>
      <sz val="14"/>
      <name val="宋体"/>
      <charset val="134"/>
    </font>
    <font>
      <b/>
      <sz val="11"/>
      <color rgb="FF000000"/>
      <name val="仿宋"/>
      <charset val="134"/>
    </font>
    <font>
      <sz val="11"/>
      <color rgb="FF000000"/>
      <name val="仿宋"/>
      <charset val="134"/>
    </font>
    <font>
      <sz val="12"/>
      <color rgb="FF000000"/>
      <name val="仿宋"/>
      <charset val="134"/>
    </font>
    <font>
      <sz val="10.5"/>
      <color rgb="FF000000"/>
      <name val="仿宋"/>
      <charset val="134"/>
    </font>
    <font>
      <sz val="16"/>
      <name val="宋体"/>
      <charset val="134"/>
    </font>
    <font>
      <b/>
      <sz val="11"/>
      <color rgb="FF3F3F3F"/>
      <name val="宋体"/>
      <charset val="0"/>
      <scheme val="minor"/>
    </font>
    <font>
      <sz val="11"/>
      <color rgb="FFFF0000"/>
      <name val="宋体"/>
      <charset val="0"/>
      <scheme val="minor"/>
    </font>
    <font>
      <sz val="11"/>
      <color theme="1"/>
      <name val="宋体"/>
      <charset val="134"/>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
      <sz val="11"/>
      <name val="仿宋"/>
      <charset val="134"/>
    </font>
    <font>
      <b/>
      <sz val="12"/>
      <name val="宋体"/>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5" fillId="0" borderId="0" applyFont="0" applyFill="0" applyBorder="0" applyAlignment="0" applyProtection="0">
      <alignment vertical="center"/>
    </xf>
    <xf numFmtId="0" fontId="26" fillId="10" borderId="0" applyNumberFormat="0" applyBorder="0" applyAlignment="0" applyProtection="0">
      <alignment vertical="center"/>
    </xf>
    <xf numFmtId="0" fontId="23" fillId="6" borderId="17"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26" fillId="8" borderId="0" applyNumberFormat="0" applyBorder="0" applyAlignment="0" applyProtection="0">
      <alignment vertical="center"/>
    </xf>
    <xf numFmtId="0" fontId="18" fillId="4" borderId="0" applyNumberFormat="0" applyBorder="0" applyAlignment="0" applyProtection="0">
      <alignment vertical="center"/>
    </xf>
    <xf numFmtId="43" fontId="15" fillId="0" borderId="0" applyFont="0" applyFill="0" applyBorder="0" applyAlignment="0" applyProtection="0">
      <alignment vertical="center"/>
    </xf>
    <xf numFmtId="0" fontId="27" fillId="13" borderId="0" applyNumberFormat="0" applyBorder="0" applyAlignment="0" applyProtection="0">
      <alignment vertical="center"/>
    </xf>
    <xf numFmtId="0" fontId="29" fillId="0" borderId="0" applyNumberFormat="0" applyFill="0" applyBorder="0" applyAlignment="0" applyProtection="0">
      <alignment vertical="center"/>
    </xf>
    <xf numFmtId="9" fontId="15" fillId="0" borderId="0" applyFont="0" applyFill="0" applyBorder="0" applyAlignment="0" applyProtection="0">
      <alignment vertical="center"/>
    </xf>
    <xf numFmtId="0" fontId="17" fillId="0" borderId="0" applyNumberFormat="0" applyFill="0" applyBorder="0" applyAlignment="0" applyProtection="0">
      <alignment vertical="center"/>
    </xf>
    <xf numFmtId="0" fontId="15" fillId="5" borderId="18" applyNumberFormat="0" applyFont="0" applyAlignment="0" applyProtection="0">
      <alignment vertical="center"/>
    </xf>
    <xf numFmtId="0" fontId="27" fillId="17"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0" fillId="0" borderId="16" applyNumberFormat="0" applyFill="0" applyAlignment="0" applyProtection="0">
      <alignment vertical="center"/>
    </xf>
    <xf numFmtId="0" fontId="25" fillId="0" borderId="16" applyNumberFormat="0" applyFill="0" applyAlignment="0" applyProtection="0">
      <alignment vertical="center"/>
    </xf>
    <xf numFmtId="0" fontId="27" fillId="18" borderId="0" applyNumberFormat="0" applyBorder="0" applyAlignment="0" applyProtection="0">
      <alignment vertical="center"/>
    </xf>
    <xf numFmtId="0" fontId="16" fillId="0" borderId="20" applyNumberFormat="0" applyFill="0" applyAlignment="0" applyProtection="0">
      <alignment vertical="center"/>
    </xf>
    <xf numFmtId="0" fontId="27" fillId="19" borderId="0" applyNumberFormat="0" applyBorder="0" applyAlignment="0" applyProtection="0">
      <alignment vertical="center"/>
    </xf>
    <xf numFmtId="0" fontId="13" fillId="3" borderId="14" applyNumberFormat="0" applyAlignment="0" applyProtection="0">
      <alignment vertical="center"/>
    </xf>
    <xf numFmtId="0" fontId="21" fillId="3" borderId="17" applyNumberFormat="0" applyAlignment="0" applyProtection="0">
      <alignment vertical="center"/>
    </xf>
    <xf numFmtId="0" fontId="30" fillId="15" borderId="21" applyNumberFormat="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19" fillId="0" borderId="15" applyNumberFormat="0" applyFill="0" applyAlignment="0" applyProtection="0">
      <alignment vertical="center"/>
    </xf>
    <xf numFmtId="0" fontId="24" fillId="0" borderId="19" applyNumberFormat="0" applyFill="0" applyAlignment="0" applyProtection="0">
      <alignment vertical="center"/>
    </xf>
    <xf numFmtId="0" fontId="28" fillId="14" borderId="0" applyNumberFormat="0" applyBorder="0" applyAlignment="0" applyProtection="0">
      <alignment vertical="center"/>
    </xf>
    <xf numFmtId="0" fontId="32" fillId="16" borderId="0" applyNumberFormat="0" applyBorder="0" applyAlignment="0" applyProtection="0">
      <alignment vertical="center"/>
    </xf>
    <xf numFmtId="0" fontId="26" fillId="23" borderId="0" applyNumberFormat="0" applyBorder="0" applyAlignment="0" applyProtection="0">
      <alignment vertical="center"/>
    </xf>
    <xf numFmtId="0" fontId="27" fillId="25"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24" borderId="0" applyNumberFormat="0" applyBorder="0" applyAlignment="0" applyProtection="0">
      <alignment vertical="center"/>
    </xf>
    <xf numFmtId="0" fontId="27" fillId="29" borderId="0" applyNumberFormat="0" applyBorder="0" applyAlignment="0" applyProtection="0">
      <alignment vertical="center"/>
    </xf>
    <xf numFmtId="0" fontId="26" fillId="20" borderId="0" applyNumberFormat="0" applyBorder="0" applyAlignment="0" applyProtection="0">
      <alignment vertical="center"/>
    </xf>
    <xf numFmtId="0" fontId="26"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xf numFmtId="0" fontId="27" fillId="12" borderId="0" applyNumberFormat="0" applyBorder="0" applyAlignment="0" applyProtection="0">
      <alignment vertical="center"/>
    </xf>
    <xf numFmtId="0" fontId="27" fillId="28" borderId="0" applyNumberFormat="0" applyBorder="0" applyAlignment="0" applyProtection="0">
      <alignment vertical="center"/>
    </xf>
    <xf numFmtId="0" fontId="26" fillId="30" borderId="0" applyNumberFormat="0" applyBorder="0" applyAlignment="0" applyProtection="0">
      <alignment vertical="center"/>
    </xf>
    <xf numFmtId="0" fontId="27" fillId="11" borderId="0" applyNumberFormat="0" applyBorder="0" applyAlignment="0" applyProtection="0">
      <alignment vertical="center"/>
    </xf>
  </cellStyleXfs>
  <cellXfs count="95">
    <xf numFmtId="0" fontId="0" fillId="0" borderId="0" xfId="0">
      <alignment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4" fillId="0" borderId="6" xfId="0" applyFont="1" applyFill="1" applyBorder="1" applyAlignment="1">
      <alignment horizontal="center" vertical="center" wrapText="1"/>
    </xf>
    <xf numFmtId="0" fontId="3" fillId="0" borderId="3" xfId="0" applyFont="1" applyBorder="1" applyAlignment="1">
      <alignment horizontal="center"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176" fontId="5" fillId="0"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0"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center" vertical="center"/>
    </xf>
    <xf numFmtId="0" fontId="0" fillId="0" borderId="0" xfId="0"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0" fillId="0" borderId="1"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7" xfId="0" applyFont="1"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left" vertical="center"/>
    </xf>
    <xf numFmtId="0" fontId="0" fillId="0" borderId="0" xfId="0" applyBorder="1">
      <alignment vertical="center"/>
    </xf>
    <xf numFmtId="0" fontId="0" fillId="0" borderId="0" xfId="0"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6" xfId="0" applyFont="1" applyBorder="1" applyAlignment="1">
      <alignment horizontal="left"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xf>
    <xf numFmtId="0" fontId="9" fillId="0" borderId="12" xfId="0" applyFont="1" applyBorder="1" applyAlignment="1">
      <alignment horizontal="center" vertical="center" wrapText="1"/>
    </xf>
    <xf numFmtId="0" fontId="9" fillId="0" borderId="3" xfId="0" applyFont="1" applyBorder="1" applyAlignment="1">
      <alignment horizontal="center" vertical="center"/>
    </xf>
    <xf numFmtId="0" fontId="9" fillId="0" borderId="3" xfId="0" applyFont="1" applyBorder="1" applyAlignment="1">
      <alignment horizontal="left" vertical="center" wrapText="1"/>
    </xf>
    <xf numFmtId="0" fontId="9" fillId="0" borderId="13" xfId="0" applyFont="1" applyBorder="1" applyAlignment="1">
      <alignment horizontal="center" vertical="center"/>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left" vertical="center" wrapText="1"/>
    </xf>
    <xf numFmtId="0" fontId="10" fillId="0" borderId="6" xfId="0" applyFont="1" applyBorder="1" applyAlignment="1">
      <alignment horizontal="center" vertical="center" wrapText="1"/>
    </xf>
    <xf numFmtId="0" fontId="9" fillId="0" borderId="3" xfId="0" applyFont="1" applyBorder="1" applyAlignment="1">
      <alignment horizontal="justify" vertical="center" wrapText="1"/>
    </xf>
    <xf numFmtId="0" fontId="9" fillId="0" borderId="9" xfId="0" applyFont="1" applyBorder="1" applyAlignment="1">
      <alignment horizontal="center" vertical="center"/>
    </xf>
    <xf numFmtId="0" fontId="10" fillId="0" borderId="2" xfId="0" applyFont="1" applyBorder="1" applyAlignment="1">
      <alignment horizontal="center" vertical="center" wrapText="1"/>
    </xf>
    <xf numFmtId="0" fontId="8" fillId="0" borderId="3" xfId="0" applyFont="1" applyBorder="1" applyAlignment="1">
      <alignment horizontal="justify" vertical="center" wrapText="1"/>
    </xf>
    <xf numFmtId="0" fontId="9" fillId="0" borderId="6" xfId="0" applyFont="1" applyBorder="1" applyAlignment="1">
      <alignment horizontal="justify" vertical="center" wrapText="1"/>
    </xf>
    <xf numFmtId="0" fontId="11" fillId="0" borderId="9" xfId="0" applyFont="1" applyBorder="1" applyAlignment="1">
      <alignment horizontal="center" vertical="center"/>
    </xf>
    <xf numFmtId="0" fontId="9" fillId="0" borderId="2" xfId="0" applyFont="1" applyBorder="1" applyAlignment="1">
      <alignment horizontal="justify"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12" fillId="0" borderId="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tabSelected="1" workbookViewId="0">
      <selection activeCell="B9" sqref="B9:G11"/>
    </sheetView>
  </sheetViews>
  <sheetFormatPr defaultColWidth="9" defaultRowHeight="14.25" outlineLevelCol="6"/>
  <cols>
    <col min="1" max="1" width="17.375" customWidth="1"/>
    <col min="7" max="7" width="14" customWidth="1"/>
  </cols>
  <sheetData>
    <row r="1" spans="1:7">
      <c r="A1" s="28" t="s">
        <v>0</v>
      </c>
      <c r="B1" s="29"/>
      <c r="C1" s="29"/>
      <c r="D1" s="29"/>
      <c r="E1" s="29"/>
      <c r="F1" s="29"/>
      <c r="G1" s="30"/>
    </row>
    <row r="2" spans="1:7">
      <c r="A2" s="31"/>
      <c r="B2" s="32"/>
      <c r="C2" s="32"/>
      <c r="D2" s="32"/>
      <c r="E2" s="32"/>
      <c r="F2" s="32"/>
      <c r="G2" s="33"/>
    </row>
    <row r="3" ht="38.1" customHeight="1" spans="1:7">
      <c r="A3" s="88" t="s">
        <v>1</v>
      </c>
      <c r="B3" s="89" t="s">
        <v>2</v>
      </c>
      <c r="C3" s="90"/>
      <c r="D3" s="90"/>
      <c r="E3" s="90"/>
      <c r="F3" s="90"/>
      <c r="G3" s="91"/>
    </row>
    <row r="4" ht="38.1" customHeight="1" spans="1:7">
      <c r="A4" s="88" t="s">
        <v>3</v>
      </c>
      <c r="B4" s="89" t="s">
        <v>4</v>
      </c>
      <c r="C4" s="90"/>
      <c r="D4" s="90"/>
      <c r="E4" s="90"/>
      <c r="F4" s="90"/>
      <c r="G4" s="91"/>
    </row>
    <row r="5" ht="38.1" customHeight="1" spans="1:7">
      <c r="A5" s="88" t="s">
        <v>5</v>
      </c>
      <c r="B5" s="89" t="s">
        <v>6</v>
      </c>
      <c r="C5" s="90"/>
      <c r="D5" s="90"/>
      <c r="E5" s="90"/>
      <c r="F5" s="90"/>
      <c r="G5" s="91"/>
    </row>
    <row r="6" ht="68.1" customHeight="1" spans="1:7">
      <c r="A6" s="88" t="s">
        <v>7</v>
      </c>
      <c r="B6" s="89" t="s">
        <v>8</v>
      </c>
      <c r="C6" s="90"/>
      <c r="D6" s="90"/>
      <c r="E6" s="90"/>
      <c r="F6" s="90"/>
      <c r="G6" s="91"/>
    </row>
    <row r="7" ht="74.1" customHeight="1" spans="1:7">
      <c r="A7" s="88" t="s">
        <v>9</v>
      </c>
      <c r="B7" s="92" t="s">
        <v>10</v>
      </c>
      <c r="C7" s="93"/>
      <c r="D7" s="93"/>
      <c r="E7" s="93"/>
      <c r="F7" s="93"/>
      <c r="G7" s="94"/>
    </row>
    <row r="8" ht="38.1" customHeight="1" spans="1:7">
      <c r="A8" s="88" t="s">
        <v>11</v>
      </c>
      <c r="B8" s="89" t="s">
        <v>12</v>
      </c>
      <c r="C8" s="90"/>
      <c r="D8" s="90"/>
      <c r="E8" s="90"/>
      <c r="F8" s="90"/>
      <c r="G8" s="91"/>
    </row>
    <row r="9" ht="38.1" customHeight="1" spans="1:7">
      <c r="A9" s="88" t="s">
        <v>13</v>
      </c>
      <c r="B9" s="89" t="s">
        <v>14</v>
      </c>
      <c r="C9" s="90"/>
      <c r="D9" s="90"/>
      <c r="E9" s="90"/>
      <c r="F9" s="90"/>
      <c r="G9" s="91"/>
    </row>
    <row r="10" ht="38.1" customHeight="1" spans="1:7">
      <c r="A10" s="88" t="s">
        <v>15</v>
      </c>
      <c r="B10" s="89" t="s">
        <v>16</v>
      </c>
      <c r="C10" s="90"/>
      <c r="D10" s="90"/>
      <c r="E10" s="90"/>
      <c r="F10" s="90"/>
      <c r="G10" s="91"/>
    </row>
    <row r="11" ht="102" customHeight="1" spans="1:7">
      <c r="A11" s="88" t="s">
        <v>17</v>
      </c>
      <c r="B11" s="92" t="s">
        <v>18</v>
      </c>
      <c r="C11" s="93"/>
      <c r="D11" s="93"/>
      <c r="E11" s="93"/>
      <c r="F11" s="93"/>
      <c r="G11" s="94"/>
    </row>
  </sheetData>
  <mergeCells count="10">
    <mergeCell ref="B3:G3"/>
    <mergeCell ref="B4:G4"/>
    <mergeCell ref="B5:G5"/>
    <mergeCell ref="B6:G6"/>
    <mergeCell ref="B7:G7"/>
    <mergeCell ref="B8:G8"/>
    <mergeCell ref="B9:G9"/>
    <mergeCell ref="B10:G10"/>
    <mergeCell ref="B11:G11"/>
    <mergeCell ref="A1:G2"/>
  </mergeCells>
  <printOptions horizontalCentered="1"/>
  <pageMargins left="0.700694444444444" right="0.700694444444444" top="0.751388888888889" bottom="0.751388888888889" header="0.298611111111111" footer="0.298611111111111"/>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topLeftCell="A4" workbookViewId="0">
      <selection activeCell="B10" sqref="B10:F10"/>
    </sheetView>
  </sheetViews>
  <sheetFormatPr defaultColWidth="9" defaultRowHeight="14.25" outlineLevelCol="5"/>
  <cols>
    <col min="1" max="1" width="9.625" customWidth="1"/>
    <col min="2" max="3" width="12.25" customWidth="1"/>
    <col min="4" max="4" width="11.25" customWidth="1"/>
    <col min="5" max="5" width="16.875" customWidth="1"/>
    <col min="6" max="6" width="19.375" customWidth="1"/>
    <col min="7" max="7" width="9" style="52"/>
  </cols>
  <sheetData>
    <row r="1" ht="24.95" customHeight="1" spans="1:6">
      <c r="A1" s="77" t="s">
        <v>19</v>
      </c>
      <c r="B1" s="77"/>
      <c r="C1" s="77"/>
      <c r="D1" s="77"/>
      <c r="E1" s="77"/>
      <c r="F1" s="77"/>
    </row>
    <row r="2" ht="24.95" customHeight="1" spans="1:6">
      <c r="A2" s="78"/>
      <c r="B2" s="78"/>
      <c r="C2" s="78"/>
      <c r="D2" s="78"/>
      <c r="E2" s="78"/>
      <c r="F2" s="78"/>
    </row>
    <row r="3" ht="24.75" customHeight="1" spans="1:6">
      <c r="A3" s="49" t="s">
        <v>20</v>
      </c>
      <c r="B3" s="79" t="s">
        <v>2</v>
      </c>
      <c r="C3" s="80"/>
      <c r="D3" s="80"/>
      <c r="E3" s="80"/>
      <c r="F3" s="81"/>
    </row>
    <row r="4" ht="25.5" customHeight="1" spans="1:6">
      <c r="A4" s="49" t="s">
        <v>21</v>
      </c>
      <c r="B4" s="79" t="s">
        <v>22</v>
      </c>
      <c r="C4" s="80"/>
      <c r="D4" s="80"/>
      <c r="E4" s="80"/>
      <c r="F4" s="81"/>
    </row>
    <row r="5" ht="39" customHeight="1" spans="1:6">
      <c r="A5" s="49" t="s">
        <v>23</v>
      </c>
      <c r="B5" s="45" t="s">
        <v>8</v>
      </c>
      <c r="C5" s="82"/>
      <c r="D5" s="82"/>
      <c r="E5" s="82"/>
      <c r="F5" s="83"/>
    </row>
    <row r="6" ht="24" customHeight="1" spans="1:6">
      <c r="A6" s="49" t="s">
        <v>24</v>
      </c>
      <c r="B6" s="79" t="s">
        <v>25</v>
      </c>
      <c r="C6" s="80"/>
      <c r="D6" s="80"/>
      <c r="E6" s="80"/>
      <c r="F6" s="81"/>
    </row>
    <row r="7" ht="24" customHeight="1" spans="1:6">
      <c r="A7" s="49" t="s">
        <v>26</v>
      </c>
      <c r="B7" s="79">
        <v>77127</v>
      </c>
      <c r="C7" s="80"/>
      <c r="D7" s="80"/>
      <c r="E7" s="80"/>
      <c r="F7" s="81"/>
    </row>
    <row r="8" ht="24" customHeight="1" spans="1:6">
      <c r="A8" s="49" t="s">
        <v>27</v>
      </c>
      <c r="B8" s="79" t="s">
        <v>28</v>
      </c>
      <c r="C8" s="80"/>
      <c r="D8" s="84" t="s">
        <v>29</v>
      </c>
      <c r="E8" s="79" t="s">
        <v>30</v>
      </c>
      <c r="F8" s="81"/>
    </row>
    <row r="9" ht="87" customHeight="1" spans="1:6">
      <c r="A9" s="49" t="s">
        <v>31</v>
      </c>
      <c r="B9" s="79" t="s">
        <v>32</v>
      </c>
      <c r="C9" s="80"/>
      <c r="D9" s="85" t="s">
        <v>33</v>
      </c>
      <c r="E9" s="79" t="s">
        <v>34</v>
      </c>
      <c r="F9" s="81"/>
    </row>
    <row r="10" ht="56.1" customHeight="1" spans="1:6">
      <c r="A10" s="49" t="s">
        <v>35</v>
      </c>
      <c r="B10" s="79" t="s">
        <v>36</v>
      </c>
      <c r="C10" s="80"/>
      <c r="D10" s="80"/>
      <c r="E10" s="80"/>
      <c r="F10" s="81"/>
    </row>
    <row r="11" ht="153.95" customHeight="1" spans="1:6">
      <c r="A11" s="49" t="s">
        <v>37</v>
      </c>
      <c r="B11" s="45" t="s">
        <v>38</v>
      </c>
      <c r="C11" s="82"/>
      <c r="D11" s="82"/>
      <c r="E11" s="82"/>
      <c r="F11" s="83"/>
    </row>
    <row r="12" ht="369.95" customHeight="1" spans="1:6">
      <c r="A12" s="49" t="s">
        <v>39</v>
      </c>
      <c r="B12" s="45" t="s">
        <v>40</v>
      </c>
      <c r="C12" s="82"/>
      <c r="D12" s="82"/>
      <c r="E12" s="82"/>
      <c r="F12" s="83"/>
    </row>
    <row r="13" ht="183" customHeight="1" spans="1:6">
      <c r="A13" s="84" t="s">
        <v>41</v>
      </c>
      <c r="B13" s="42" t="s">
        <v>42</v>
      </c>
      <c r="C13" s="82"/>
      <c r="D13" s="82"/>
      <c r="E13" s="82"/>
      <c r="F13" s="83"/>
    </row>
    <row r="14" ht="42.75" customHeight="1" spans="1:6">
      <c r="A14" s="49" t="s">
        <v>43</v>
      </c>
      <c r="B14" s="42" t="s">
        <v>44</v>
      </c>
      <c r="C14" s="44"/>
      <c r="D14" s="49" t="s">
        <v>45</v>
      </c>
      <c r="E14" s="45" t="s">
        <v>46</v>
      </c>
      <c r="F14" s="44"/>
    </row>
    <row r="15" ht="42.75" customHeight="1" spans="1:6">
      <c r="A15" s="84" t="s">
        <v>47</v>
      </c>
      <c r="B15" s="45" t="s">
        <v>48</v>
      </c>
      <c r="C15" s="44"/>
      <c r="D15" s="86" t="s">
        <v>49</v>
      </c>
      <c r="E15" s="87" t="s">
        <v>50</v>
      </c>
      <c r="F15" s="81"/>
    </row>
    <row r="16" ht="42.75" customHeight="1" spans="1:6">
      <c r="A16" s="84" t="s">
        <v>51</v>
      </c>
      <c r="B16" s="45" t="s">
        <v>52</v>
      </c>
      <c r="C16" s="43"/>
      <c r="D16" s="43"/>
      <c r="E16" s="43"/>
      <c r="F16" s="44"/>
    </row>
  </sheetData>
  <mergeCells count="19">
    <mergeCell ref="B3:F3"/>
    <mergeCell ref="B4:F4"/>
    <mergeCell ref="B5:F5"/>
    <mergeCell ref="B6:F6"/>
    <mergeCell ref="B7:F7"/>
    <mergeCell ref="B8:C8"/>
    <mergeCell ref="E8:F8"/>
    <mergeCell ref="B9:C9"/>
    <mergeCell ref="E9:F9"/>
    <mergeCell ref="B10:F10"/>
    <mergeCell ref="B11:F11"/>
    <mergeCell ref="B12:F12"/>
    <mergeCell ref="B13:F13"/>
    <mergeCell ref="B14:C14"/>
    <mergeCell ref="E14:F14"/>
    <mergeCell ref="B15:C15"/>
    <mergeCell ref="E15:F15"/>
    <mergeCell ref="B16:F16"/>
    <mergeCell ref="A1:F2"/>
  </mergeCells>
  <pageMargins left="0.75" right="0.75" top="1" bottom="1" header="0.5" footer="0.5"/>
  <pageSetup paperSize="9" scale="99" fitToHeight="0"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topLeftCell="A10" workbookViewId="0">
      <selection activeCell="D18" sqref="D18:D21"/>
    </sheetView>
  </sheetViews>
  <sheetFormatPr defaultColWidth="9" defaultRowHeight="14.25" outlineLevelCol="4"/>
  <cols>
    <col min="1" max="1" width="5.75" customWidth="1"/>
    <col min="2" max="2" width="9.625" customWidth="1"/>
    <col min="3" max="3" width="7.625" customWidth="1"/>
    <col min="4" max="4" width="51" customWidth="1"/>
    <col min="5" max="5" width="12.375" customWidth="1"/>
  </cols>
  <sheetData>
    <row r="1" ht="28.5" customHeight="1" spans="1:5">
      <c r="A1" s="54" t="s">
        <v>53</v>
      </c>
      <c r="B1" s="55" t="s">
        <v>54</v>
      </c>
      <c r="C1" s="54" t="s">
        <v>55</v>
      </c>
      <c r="D1" s="54" t="s">
        <v>56</v>
      </c>
      <c r="E1" s="54" t="s">
        <v>57</v>
      </c>
    </row>
    <row r="2" ht="119" customHeight="1" spans="1:5">
      <c r="A2" s="56">
        <v>1</v>
      </c>
      <c r="B2" s="56" t="s">
        <v>58</v>
      </c>
      <c r="C2" s="56" t="s">
        <v>59</v>
      </c>
      <c r="D2" s="57" t="s">
        <v>60</v>
      </c>
      <c r="E2" s="56" t="s">
        <v>61</v>
      </c>
    </row>
    <row r="3" ht="36" customHeight="1" spans="1:5">
      <c r="A3" s="56">
        <v>2</v>
      </c>
      <c r="B3" s="58" t="s">
        <v>62</v>
      </c>
      <c r="C3" s="59" t="s">
        <v>63</v>
      </c>
      <c r="D3" s="57" t="s">
        <v>64</v>
      </c>
      <c r="E3" s="60" t="s">
        <v>65</v>
      </c>
    </row>
    <row r="4" ht="47" customHeight="1" spans="1:5">
      <c r="A4" s="56"/>
      <c r="B4" s="61"/>
      <c r="C4" s="59"/>
      <c r="D4" s="62" t="s">
        <v>66</v>
      </c>
      <c r="E4" s="63"/>
    </row>
    <row r="5" ht="51" customHeight="1" spans="1:5">
      <c r="A5" s="56"/>
      <c r="B5" s="61"/>
      <c r="C5" s="59"/>
      <c r="D5" s="62" t="s">
        <v>67</v>
      </c>
      <c r="E5" s="63"/>
    </row>
    <row r="6" ht="76" customHeight="1" spans="1:5">
      <c r="A6" s="56"/>
      <c r="B6" s="61"/>
      <c r="C6" s="59"/>
      <c r="D6" s="62" t="s">
        <v>68</v>
      </c>
      <c r="E6" s="63"/>
    </row>
    <row r="7" ht="66" customHeight="1" spans="1:5">
      <c r="A7" s="56"/>
      <c r="B7" s="61"/>
      <c r="C7" s="59"/>
      <c r="D7" s="62" t="s">
        <v>69</v>
      </c>
      <c r="E7" s="63"/>
    </row>
    <row r="8" ht="57" customHeight="1" spans="1:5">
      <c r="A8" s="56"/>
      <c r="B8" s="61"/>
      <c r="C8" s="59"/>
      <c r="D8" s="62" t="s">
        <v>70</v>
      </c>
      <c r="E8" s="63"/>
    </row>
    <row r="9" ht="81" customHeight="1" spans="1:5">
      <c r="A9" s="56"/>
      <c r="B9" s="64"/>
      <c r="C9" s="59"/>
      <c r="D9" s="62" t="s">
        <v>71</v>
      </c>
      <c r="E9" s="65"/>
    </row>
    <row r="10" ht="30.75" customHeight="1" spans="1:5">
      <c r="A10" s="56">
        <v>3</v>
      </c>
      <c r="B10" s="58" t="s">
        <v>72</v>
      </c>
      <c r="C10" s="59" t="s">
        <v>73</v>
      </c>
      <c r="D10" s="57" t="s">
        <v>74</v>
      </c>
      <c r="E10" s="60" t="s">
        <v>65</v>
      </c>
    </row>
    <row r="11" ht="22.5" customHeight="1" spans="1:5">
      <c r="A11" s="56"/>
      <c r="B11" s="66"/>
      <c r="C11" s="59"/>
      <c r="D11" s="62" t="s">
        <v>75</v>
      </c>
      <c r="E11" s="63"/>
    </row>
    <row r="12" ht="22.5" customHeight="1" spans="1:5">
      <c r="A12" s="56"/>
      <c r="B12" s="66"/>
      <c r="C12" s="59"/>
      <c r="D12" s="62" t="s">
        <v>76</v>
      </c>
      <c r="E12" s="63"/>
    </row>
    <row r="13" ht="22.5" customHeight="1" spans="1:5">
      <c r="A13" s="56"/>
      <c r="B13" s="66"/>
      <c r="C13" s="59"/>
      <c r="D13" s="62" t="s">
        <v>77</v>
      </c>
      <c r="E13" s="63"/>
    </row>
    <row r="14" ht="22.5" customHeight="1" spans="1:5">
      <c r="A14" s="56"/>
      <c r="B14" s="66"/>
      <c r="C14" s="59"/>
      <c r="D14" s="62" t="s">
        <v>78</v>
      </c>
      <c r="E14" s="63"/>
    </row>
    <row r="15" ht="82.5" customHeight="1" spans="1:5">
      <c r="A15" s="56"/>
      <c r="B15" s="67"/>
      <c r="C15" s="59"/>
      <c r="D15" s="68" t="s">
        <v>79</v>
      </c>
      <c r="E15" s="65"/>
    </row>
    <row r="16" ht="36.75" customHeight="1" spans="1:5">
      <c r="A16" s="56">
        <v>4</v>
      </c>
      <c r="B16" s="69" t="s">
        <v>80</v>
      </c>
      <c r="C16" s="59" t="s">
        <v>81</v>
      </c>
      <c r="D16" s="70" t="s">
        <v>82</v>
      </c>
      <c r="E16" s="71" t="s">
        <v>61</v>
      </c>
    </row>
    <row r="17" ht="36.75" customHeight="1" spans="1:5">
      <c r="A17" s="56"/>
      <c r="B17" s="72"/>
      <c r="C17" s="59"/>
      <c r="D17" s="73" t="s">
        <v>83</v>
      </c>
      <c r="E17" s="71"/>
    </row>
    <row r="18" ht="36.75" customHeight="1" spans="1:5">
      <c r="A18" s="56">
        <v>5</v>
      </c>
      <c r="B18" s="58" t="s">
        <v>84</v>
      </c>
      <c r="C18" s="59" t="s">
        <v>85</v>
      </c>
      <c r="D18" s="74" t="s">
        <v>86</v>
      </c>
      <c r="E18" s="75" t="s">
        <v>61</v>
      </c>
    </row>
    <row r="19" ht="36.75" customHeight="1" spans="1:5">
      <c r="A19" s="56"/>
      <c r="B19" s="66"/>
      <c r="C19" s="59"/>
      <c r="D19" s="70" t="s">
        <v>87</v>
      </c>
      <c r="E19" s="75"/>
    </row>
    <row r="20" ht="36.75" customHeight="1" spans="1:5">
      <c r="A20" s="56"/>
      <c r="B20" s="66"/>
      <c r="C20" s="59"/>
      <c r="D20" s="70" t="s">
        <v>88</v>
      </c>
      <c r="E20" s="75"/>
    </row>
    <row r="21" ht="36.75" customHeight="1" spans="1:5">
      <c r="A21" s="56"/>
      <c r="B21" s="67"/>
      <c r="C21" s="59"/>
      <c r="D21" s="76" t="s">
        <v>89</v>
      </c>
      <c r="E21" s="75"/>
    </row>
  </sheetData>
  <mergeCells count="16">
    <mergeCell ref="A3:A9"/>
    <mergeCell ref="A10:A15"/>
    <mergeCell ref="A16:A17"/>
    <mergeCell ref="A18:A21"/>
    <mergeCell ref="B3:B9"/>
    <mergeCell ref="B10:B15"/>
    <mergeCell ref="B16:B17"/>
    <mergeCell ref="B18:B21"/>
    <mergeCell ref="C3:C9"/>
    <mergeCell ref="C10:C15"/>
    <mergeCell ref="C16:C17"/>
    <mergeCell ref="C18:C21"/>
    <mergeCell ref="E3:E9"/>
    <mergeCell ref="E10:E15"/>
    <mergeCell ref="E16:E17"/>
    <mergeCell ref="E18:E21"/>
  </mergeCells>
  <printOptions horizontalCentered="1"/>
  <pageMargins left="0.236220472440945" right="0.236220472440945" top="0.748031496062992" bottom="0.748031496062992" header="0.31496062992126" footer="0.3149606299212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B3" sqref="B3:F10"/>
    </sheetView>
  </sheetViews>
  <sheetFormatPr defaultColWidth="9" defaultRowHeight="14.25" outlineLevelCol="5"/>
  <cols>
    <col min="1" max="1" width="18.75" customWidth="1"/>
    <col min="6" max="6" width="22.75" customWidth="1"/>
  </cols>
  <sheetData>
    <row r="1" spans="1:6">
      <c r="A1" s="28" t="s">
        <v>90</v>
      </c>
      <c r="B1" s="29"/>
      <c r="C1" s="29"/>
      <c r="D1" s="29"/>
      <c r="E1" s="29"/>
      <c r="F1" s="30"/>
    </row>
    <row r="2" ht="15" customHeight="1" spans="1:6">
      <c r="A2" s="31"/>
      <c r="B2" s="32"/>
      <c r="C2" s="32"/>
      <c r="D2" s="32"/>
      <c r="E2" s="32"/>
      <c r="F2" s="33"/>
    </row>
    <row r="3" ht="52.5" customHeight="1" spans="1:6">
      <c r="A3" s="34" t="s">
        <v>20</v>
      </c>
      <c r="B3" s="35" t="s">
        <v>2</v>
      </c>
      <c r="C3" s="36"/>
      <c r="D3" s="36"/>
      <c r="E3" s="36"/>
      <c r="F3" s="37"/>
    </row>
    <row r="4" ht="45" customHeight="1" spans="1:6">
      <c r="A4" s="38" t="s">
        <v>91</v>
      </c>
      <c r="B4" s="39"/>
      <c r="C4" s="40"/>
      <c r="D4" s="40"/>
      <c r="E4" s="40"/>
      <c r="F4" s="41"/>
    </row>
    <row r="5" ht="71.25" customHeight="1" spans="1:6">
      <c r="A5" s="38" t="s">
        <v>92</v>
      </c>
      <c r="B5" s="42" t="s">
        <v>93</v>
      </c>
      <c r="C5" s="43"/>
      <c r="D5" s="43"/>
      <c r="E5" s="43"/>
      <c r="F5" s="44"/>
    </row>
    <row r="6" ht="51.75" customHeight="1" spans="1:6">
      <c r="A6" s="38" t="s">
        <v>94</v>
      </c>
      <c r="B6" s="42" t="s">
        <v>95</v>
      </c>
      <c r="C6" s="43"/>
      <c r="D6" s="43"/>
      <c r="E6" s="43"/>
      <c r="F6" s="44"/>
    </row>
    <row r="7" ht="45.75" customHeight="1" spans="1:6">
      <c r="A7" s="38" t="s">
        <v>96</v>
      </c>
      <c r="B7" s="45" t="s">
        <v>97</v>
      </c>
      <c r="C7" s="43"/>
      <c r="D7" s="43"/>
      <c r="E7" s="43"/>
      <c r="F7" s="44"/>
    </row>
    <row r="8" ht="51.75" customHeight="1" spans="1:6">
      <c r="A8" s="38" t="s">
        <v>98</v>
      </c>
      <c r="B8" s="46" t="s">
        <v>99</v>
      </c>
      <c r="C8" s="47"/>
      <c r="D8" s="47"/>
      <c r="E8" s="47"/>
      <c r="F8" s="48"/>
    </row>
    <row r="9" ht="67.5" customHeight="1" spans="1:6">
      <c r="A9" s="49" t="s">
        <v>100</v>
      </c>
      <c r="B9" s="46"/>
      <c r="C9" s="47"/>
      <c r="D9" s="47"/>
      <c r="E9" s="47"/>
      <c r="F9" s="48"/>
    </row>
    <row r="10" ht="66" customHeight="1" spans="1:6">
      <c r="A10" s="49" t="s">
        <v>101</v>
      </c>
      <c r="B10" s="46"/>
      <c r="C10" s="47"/>
      <c r="D10" s="47"/>
      <c r="E10" s="47"/>
      <c r="F10" s="48"/>
    </row>
    <row r="11" hidden="1" spans="1:6">
      <c r="A11" s="50"/>
      <c r="B11" s="12"/>
      <c r="C11" s="12"/>
      <c r="D11" s="12"/>
      <c r="E11" s="12"/>
      <c r="F11" s="12"/>
    </row>
    <row r="12" spans="1:6">
      <c r="A12" s="51" t="s">
        <v>102</v>
      </c>
      <c r="B12" s="51"/>
      <c r="C12" s="51"/>
      <c r="D12" s="51"/>
      <c r="E12" s="51"/>
      <c r="F12" s="51"/>
    </row>
    <row r="13" spans="1:6">
      <c r="A13" s="51"/>
      <c r="B13" s="51"/>
      <c r="C13" s="51"/>
      <c r="D13" s="51"/>
      <c r="E13" s="51"/>
      <c r="F13" s="51"/>
    </row>
    <row r="14" spans="1:6">
      <c r="A14" s="51"/>
      <c r="B14" s="51"/>
      <c r="C14" s="51"/>
      <c r="D14" s="51"/>
      <c r="E14" s="51"/>
      <c r="F14" s="51"/>
    </row>
    <row r="15" spans="1:6">
      <c r="A15" s="51"/>
      <c r="B15" s="51"/>
      <c r="C15" s="51"/>
      <c r="D15" s="51"/>
      <c r="E15" s="51"/>
      <c r="F15" s="51"/>
    </row>
    <row r="16" spans="1:6">
      <c r="A16" s="51"/>
      <c r="B16" s="51"/>
      <c r="C16" s="51"/>
      <c r="D16" s="51"/>
      <c r="E16" s="51"/>
      <c r="F16" s="51"/>
    </row>
    <row r="17" spans="1:6">
      <c r="A17" s="52"/>
      <c r="B17" s="52"/>
      <c r="C17" s="52"/>
      <c r="D17" s="52"/>
      <c r="E17" s="53" t="s">
        <v>103</v>
      </c>
      <c r="F17" s="53"/>
    </row>
  </sheetData>
  <mergeCells count="11">
    <mergeCell ref="B3:F3"/>
    <mergeCell ref="B4:F4"/>
    <mergeCell ref="B5:F5"/>
    <mergeCell ref="B6:F6"/>
    <mergeCell ref="B7:F7"/>
    <mergeCell ref="B8:F8"/>
    <mergeCell ref="B9:F9"/>
    <mergeCell ref="B10:F10"/>
    <mergeCell ref="E17:F17"/>
    <mergeCell ref="A1:F2"/>
    <mergeCell ref="A12:F16"/>
  </mergeCells>
  <pageMargins left="0.748031496062992" right="0.748031496062992" top="0.984251968503937" bottom="0.984251968503937" header="0.511811023622047" footer="0.511811023622047"/>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3"/>
  <sheetViews>
    <sheetView workbookViewId="0">
      <pane ySplit="1" topLeftCell="A20" activePane="bottomLeft" state="frozen"/>
      <selection/>
      <selection pane="bottomLeft" activeCell="M3" sqref="M3"/>
    </sheetView>
  </sheetViews>
  <sheetFormatPr defaultColWidth="9" defaultRowHeight="14.25" outlineLevelCol="7"/>
  <cols>
    <col min="1" max="1" width="4.625" customWidth="1"/>
    <col min="2" max="2" width="10.875" customWidth="1"/>
    <col min="3" max="3" width="27.875" customWidth="1"/>
    <col min="4" max="5" width="8.75" customWidth="1"/>
    <col min="6" max="6" width="8.875" customWidth="1"/>
    <col min="7" max="7" width="9.5" customWidth="1"/>
  </cols>
  <sheetData>
    <row r="1" ht="45" customHeight="1" spans="1:8">
      <c r="A1" s="1" t="s">
        <v>104</v>
      </c>
      <c r="B1" s="2"/>
      <c r="C1" s="2"/>
      <c r="D1" s="2"/>
      <c r="E1" s="2"/>
      <c r="F1" s="2"/>
      <c r="G1" s="2"/>
      <c r="H1" s="2"/>
    </row>
    <row r="2" ht="28.5" spans="1:8">
      <c r="A2" s="3" t="s">
        <v>53</v>
      </c>
      <c r="B2" s="4" t="s">
        <v>1</v>
      </c>
      <c r="C2" s="3" t="s">
        <v>105</v>
      </c>
      <c r="D2" s="3" t="s">
        <v>106</v>
      </c>
      <c r="E2" s="3" t="s">
        <v>107</v>
      </c>
      <c r="F2" s="4" t="s">
        <v>108</v>
      </c>
      <c r="G2" s="4" t="s">
        <v>109</v>
      </c>
      <c r="H2" s="3" t="s">
        <v>110</v>
      </c>
    </row>
    <row r="3" ht="156.75" spans="1:8">
      <c r="A3" s="5">
        <v>1</v>
      </c>
      <c r="B3" s="6" t="s">
        <v>111</v>
      </c>
      <c r="C3" s="7" t="s">
        <v>112</v>
      </c>
      <c r="D3" s="6" t="s">
        <v>113</v>
      </c>
      <c r="E3" s="8">
        <f>(7.65*7.2*0.1*2)+(24*0.3*0.1)+(0.6*7.65*0.48*2)+(0.6*7.2*0.48*2)</f>
        <v>20.2896</v>
      </c>
      <c r="F3" s="8"/>
      <c r="G3" s="9"/>
      <c r="H3" s="10" t="s">
        <v>114</v>
      </c>
    </row>
    <row r="4" ht="85.5" spans="1:8">
      <c r="A4" s="5">
        <v>2</v>
      </c>
      <c r="B4" s="6" t="s">
        <v>115</v>
      </c>
      <c r="C4" s="7" t="s">
        <v>116</v>
      </c>
      <c r="D4" s="6" t="s">
        <v>117</v>
      </c>
      <c r="E4" s="11">
        <f>(3.8*3.5)+(7.65*2*1.8+7.2*1.8)</f>
        <v>53.8</v>
      </c>
      <c r="F4" s="8"/>
      <c r="G4" s="9"/>
      <c r="H4" s="10"/>
    </row>
    <row r="5" ht="42.75" spans="1:8">
      <c r="A5" s="5">
        <v>3</v>
      </c>
      <c r="B5" s="6" t="s">
        <v>118</v>
      </c>
      <c r="C5" s="7" t="s">
        <v>119</v>
      </c>
      <c r="D5" s="6" t="s">
        <v>120</v>
      </c>
      <c r="E5" s="12">
        <v>8</v>
      </c>
      <c r="F5" s="9"/>
      <c r="G5" s="9"/>
      <c r="H5" s="10"/>
    </row>
    <row r="6" ht="71.25" spans="1:8">
      <c r="A6" s="5">
        <v>4</v>
      </c>
      <c r="B6" s="13" t="s">
        <v>121</v>
      </c>
      <c r="C6" s="6" t="s">
        <v>122</v>
      </c>
      <c r="D6" s="6" t="s">
        <v>113</v>
      </c>
      <c r="E6" s="8">
        <f>7.65*7.2*1</f>
        <v>55.08</v>
      </c>
      <c r="F6" s="9"/>
      <c r="G6" s="9"/>
      <c r="H6" s="10"/>
    </row>
    <row r="7" ht="57" spans="1:8">
      <c r="A7" s="5">
        <v>5</v>
      </c>
      <c r="B7" s="6" t="s">
        <v>123</v>
      </c>
      <c r="C7" s="7" t="s">
        <v>124</v>
      </c>
      <c r="D7" s="6" t="s">
        <v>125</v>
      </c>
      <c r="E7" s="8">
        <f>24*0.3*0.1</f>
        <v>0.72</v>
      </c>
      <c r="F7" s="9"/>
      <c r="G7" s="9"/>
      <c r="H7" s="10"/>
    </row>
    <row r="8" ht="57" spans="1:8">
      <c r="A8" s="5">
        <v>6</v>
      </c>
      <c r="B8" s="13" t="s">
        <v>126</v>
      </c>
      <c r="C8" s="6" t="s">
        <v>127</v>
      </c>
      <c r="D8" s="6" t="s">
        <v>113</v>
      </c>
      <c r="E8" s="8">
        <f>7.65*7.2*0.1</f>
        <v>5.508</v>
      </c>
      <c r="F8" s="9"/>
      <c r="G8" s="9"/>
      <c r="H8" s="10"/>
    </row>
    <row r="9" ht="42.75" spans="1:8">
      <c r="A9" s="5">
        <v>7</v>
      </c>
      <c r="B9" s="6" t="s">
        <v>128</v>
      </c>
      <c r="C9" s="7" t="s">
        <v>129</v>
      </c>
      <c r="D9" s="6" t="s">
        <v>117</v>
      </c>
      <c r="E9" s="8">
        <f>(7.65+0.3*2)*(7.2+0.3*2)</f>
        <v>64.35</v>
      </c>
      <c r="F9" s="9"/>
      <c r="G9" s="9"/>
      <c r="H9" s="10"/>
    </row>
    <row r="10" ht="63" customHeight="1" spans="1:8">
      <c r="A10" s="5">
        <v>8</v>
      </c>
      <c r="B10" s="6" t="s">
        <v>130</v>
      </c>
      <c r="C10" s="7" t="s">
        <v>131</v>
      </c>
      <c r="D10" s="6" t="s">
        <v>132</v>
      </c>
      <c r="E10" s="8">
        <f>(7.65+0.3*2)*(7.2+0.3*2)+(0.3*6*8)</f>
        <v>78.75</v>
      </c>
      <c r="F10" s="9"/>
      <c r="G10" s="9"/>
      <c r="H10" s="10"/>
    </row>
    <row r="11" ht="42.75" spans="1:8">
      <c r="A11" s="5">
        <v>9</v>
      </c>
      <c r="B11" s="6" t="s">
        <v>133</v>
      </c>
      <c r="C11" s="7" t="s">
        <v>134</v>
      </c>
      <c r="D11" s="6" t="s">
        <v>132</v>
      </c>
      <c r="E11" s="8">
        <f>24*0.9</f>
        <v>21.6</v>
      </c>
      <c r="F11" s="9"/>
      <c r="G11" s="9"/>
      <c r="H11" s="10"/>
    </row>
    <row r="12" ht="42.75" spans="1:8">
      <c r="A12" s="5">
        <v>10</v>
      </c>
      <c r="B12" s="6" t="s">
        <v>135</v>
      </c>
      <c r="C12" s="7" t="s">
        <v>136</v>
      </c>
      <c r="D12" s="6" t="s">
        <v>132</v>
      </c>
      <c r="E12" s="8">
        <f>(7.65-0.3)*(7.2-0.3)</f>
        <v>50.715</v>
      </c>
      <c r="F12" s="9"/>
      <c r="G12" s="9"/>
      <c r="H12" s="10"/>
    </row>
    <row r="13" ht="57" spans="1:8">
      <c r="A13" s="5">
        <v>11</v>
      </c>
      <c r="B13" s="6" t="s">
        <v>137</v>
      </c>
      <c r="C13" s="7" t="s">
        <v>138</v>
      </c>
      <c r="D13" s="6" t="s">
        <v>132</v>
      </c>
      <c r="E13" s="8">
        <f>(3.8*3.5)+(7.65*2*1.8+7.2*1.8)</f>
        <v>53.8</v>
      </c>
      <c r="F13" s="9"/>
      <c r="G13" s="9"/>
      <c r="H13" s="10"/>
    </row>
    <row r="14" ht="57" spans="1:8">
      <c r="A14" s="5">
        <v>12</v>
      </c>
      <c r="B14" s="6" t="s">
        <v>139</v>
      </c>
      <c r="C14" s="7" t="s">
        <v>140</v>
      </c>
      <c r="D14" s="6" t="s">
        <v>132</v>
      </c>
      <c r="E14" s="8">
        <f>(1.5*3.5)+(7.65*2*1.5+7.2*1.5)</f>
        <v>39</v>
      </c>
      <c r="F14" s="9"/>
      <c r="G14" s="9"/>
      <c r="H14" s="10"/>
    </row>
    <row r="15" ht="42" customHeight="1" spans="1:8">
      <c r="A15" s="5">
        <v>13</v>
      </c>
      <c r="B15" s="6" t="s">
        <v>141</v>
      </c>
      <c r="C15" s="7" t="s">
        <v>142</v>
      </c>
      <c r="D15" s="6" t="s">
        <v>132</v>
      </c>
      <c r="E15" s="8">
        <f>(3.8*3.5)+(7.65*2*1.8+7.2*1.8)</f>
        <v>53.8</v>
      </c>
      <c r="F15" s="9"/>
      <c r="G15" s="9"/>
      <c r="H15" s="10"/>
    </row>
    <row r="16" ht="42" customHeight="1" spans="1:8">
      <c r="A16" s="14">
        <v>14</v>
      </c>
      <c r="B16" s="15" t="s">
        <v>143</v>
      </c>
      <c r="C16" s="16" t="s">
        <v>144</v>
      </c>
      <c r="D16" s="17" t="s">
        <v>145</v>
      </c>
      <c r="E16" s="8">
        <v>20</v>
      </c>
      <c r="F16" s="8"/>
      <c r="G16" s="8"/>
      <c r="H16" s="10"/>
    </row>
    <row r="17" ht="35.1" customHeight="1" spans="1:8">
      <c r="A17" s="5"/>
      <c r="B17" s="18"/>
      <c r="C17" s="16" t="s">
        <v>146</v>
      </c>
      <c r="D17" s="17" t="s">
        <v>145</v>
      </c>
      <c r="E17" s="8">
        <v>30</v>
      </c>
      <c r="F17" s="8"/>
      <c r="G17" s="8"/>
      <c r="H17" s="10"/>
    </row>
    <row r="18" ht="71.25" spans="1:8">
      <c r="A18" s="5">
        <v>15</v>
      </c>
      <c r="B18" s="6" t="s">
        <v>147</v>
      </c>
      <c r="C18" s="7" t="s">
        <v>148</v>
      </c>
      <c r="D18" s="6" t="s">
        <v>125</v>
      </c>
      <c r="E18" s="8">
        <f>20*2.8*0.24</f>
        <v>13.44</v>
      </c>
      <c r="F18" s="9"/>
      <c r="G18" s="9"/>
      <c r="H18" s="10"/>
    </row>
    <row r="19" ht="57" spans="1:8">
      <c r="A19" s="5">
        <v>16</v>
      </c>
      <c r="B19" s="6" t="s">
        <v>149</v>
      </c>
      <c r="C19" s="7" t="s">
        <v>150</v>
      </c>
      <c r="D19" s="6" t="s">
        <v>125</v>
      </c>
      <c r="E19" s="8">
        <f>25*1.6*0.1</f>
        <v>4</v>
      </c>
      <c r="F19" s="9"/>
      <c r="G19" s="9"/>
      <c r="H19" s="10"/>
    </row>
    <row r="20" ht="71.25" spans="1:8">
      <c r="A20" s="5">
        <v>17</v>
      </c>
      <c r="B20" s="6" t="s">
        <v>151</v>
      </c>
      <c r="C20" s="7" t="s">
        <v>152</v>
      </c>
      <c r="D20" s="6" t="s">
        <v>113</v>
      </c>
      <c r="E20" s="8">
        <f>20*0.24*0.1</f>
        <v>0.48</v>
      </c>
      <c r="F20" s="9"/>
      <c r="G20" s="9"/>
      <c r="H20" s="10"/>
    </row>
    <row r="21" ht="71.25" spans="1:8">
      <c r="A21" s="5">
        <v>18</v>
      </c>
      <c r="B21" s="17" t="s">
        <v>153</v>
      </c>
      <c r="C21" s="16" t="s">
        <v>154</v>
      </c>
      <c r="D21" s="17" t="s">
        <v>155</v>
      </c>
      <c r="E21" s="8">
        <f>(0.006165*16*16*20*4/1000)+0.006165*8*8*(0.2+0.25)*2*(20/0.2)/1000</f>
        <v>0.1617696</v>
      </c>
      <c r="F21" s="8"/>
      <c r="G21" s="8"/>
      <c r="H21" s="10"/>
    </row>
    <row r="22" ht="56.1" customHeight="1" spans="1:8">
      <c r="A22" s="5">
        <v>19</v>
      </c>
      <c r="B22" s="17" t="s">
        <v>156</v>
      </c>
      <c r="C22" s="16" t="s">
        <v>157</v>
      </c>
      <c r="D22" s="17" t="s">
        <v>125</v>
      </c>
      <c r="E22" s="8">
        <f>20*0.25*0.2</f>
        <v>1</v>
      </c>
      <c r="F22" s="8"/>
      <c r="G22" s="8"/>
      <c r="H22" s="10"/>
    </row>
    <row r="23" ht="57" spans="1:8">
      <c r="A23" s="5">
        <v>20</v>
      </c>
      <c r="B23" s="6" t="s">
        <v>158</v>
      </c>
      <c r="C23" s="7" t="s">
        <v>159</v>
      </c>
      <c r="D23" s="6" t="s">
        <v>125</v>
      </c>
      <c r="E23" s="8">
        <f>20*2.8*0.24</f>
        <v>13.44</v>
      </c>
      <c r="F23" s="9"/>
      <c r="G23" s="9"/>
      <c r="H23" s="10"/>
    </row>
    <row r="24" ht="57" spans="1:8">
      <c r="A24" s="5">
        <v>21</v>
      </c>
      <c r="B24" s="6" t="s">
        <v>160</v>
      </c>
      <c r="C24" s="7" t="s">
        <v>161</v>
      </c>
      <c r="D24" s="6" t="s">
        <v>132</v>
      </c>
      <c r="E24" s="8">
        <f>20*2.8</f>
        <v>56</v>
      </c>
      <c r="F24" s="9"/>
      <c r="G24" s="9"/>
      <c r="H24" s="10"/>
    </row>
    <row r="25" ht="42.75" spans="1:8">
      <c r="A25" s="5">
        <v>22</v>
      </c>
      <c r="B25" s="6" t="s">
        <v>162</v>
      </c>
      <c r="C25" s="7" t="s">
        <v>163</v>
      </c>
      <c r="D25" s="6" t="s">
        <v>145</v>
      </c>
      <c r="E25" s="8">
        <v>10</v>
      </c>
      <c r="F25" s="9"/>
      <c r="G25" s="9"/>
      <c r="H25" s="10"/>
    </row>
    <row r="26" ht="57" spans="1:8">
      <c r="A26" s="5">
        <v>23</v>
      </c>
      <c r="B26" s="6" t="s">
        <v>164</v>
      </c>
      <c r="C26" s="7" t="s">
        <v>165</v>
      </c>
      <c r="D26" s="6" t="s">
        <v>113</v>
      </c>
      <c r="E26" s="8">
        <f>25*1.6*0.45</f>
        <v>18</v>
      </c>
      <c r="F26" s="9"/>
      <c r="G26" s="9"/>
      <c r="H26" s="10"/>
    </row>
    <row r="27" ht="42.75" spans="1:8">
      <c r="A27" s="5">
        <v>24</v>
      </c>
      <c r="B27" s="6" t="s">
        <v>166</v>
      </c>
      <c r="C27" s="7" t="s">
        <v>167</v>
      </c>
      <c r="D27" s="6" t="s">
        <v>113</v>
      </c>
      <c r="E27" s="8">
        <f>25*0.1*1.6</f>
        <v>4</v>
      </c>
      <c r="F27" s="9"/>
      <c r="G27" s="9"/>
      <c r="H27" s="10"/>
    </row>
    <row r="28" spans="1:8">
      <c r="A28" s="19" t="s">
        <v>168</v>
      </c>
      <c r="B28" s="20"/>
      <c r="C28" s="20"/>
      <c r="D28" s="20"/>
      <c r="E28" s="20"/>
      <c r="F28" s="21"/>
      <c r="G28" s="22">
        <f>SUM(G3:G27)</f>
        <v>0</v>
      </c>
      <c r="H28" s="23"/>
    </row>
    <row r="29" spans="8:8">
      <c r="H29" t="s">
        <v>169</v>
      </c>
    </row>
    <row r="30" spans="1:8">
      <c r="A30" s="24" t="s">
        <v>170</v>
      </c>
      <c r="B30" s="25"/>
      <c r="C30" s="25"/>
      <c r="D30" s="26" t="s">
        <v>171</v>
      </c>
      <c r="E30" s="27"/>
      <c r="H30" t="s">
        <v>169</v>
      </c>
    </row>
    <row r="33" spans="1:3">
      <c r="A33" s="24" t="s">
        <v>103</v>
      </c>
      <c r="B33" s="25"/>
      <c r="C33" s="25"/>
    </row>
  </sheetData>
  <mergeCells count="8">
    <mergeCell ref="A1:H1"/>
    <mergeCell ref="A28:F28"/>
    <mergeCell ref="A30:C30"/>
    <mergeCell ref="D30:E30"/>
    <mergeCell ref="A33:C33"/>
    <mergeCell ref="A16:A17"/>
    <mergeCell ref="B16:B17"/>
    <mergeCell ref="H3:H28"/>
  </mergeCells>
  <pageMargins left="0.708661417322835" right="0.708661417322835" top="0.748031496062992" bottom="0.748031496062992" header="0.31496062992126" footer="0.31496062992126"/>
  <pageSetup paperSize="9" scale="92" fitToHeight="0"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5</vt:i4>
      </vt:variant>
    </vt:vector>
  </HeadingPairs>
  <TitlesOfParts>
    <vt:vector size="5" baseType="lpstr">
      <vt:lpstr>招标公告</vt:lpstr>
      <vt:lpstr>招标文件</vt:lpstr>
      <vt:lpstr>评分表</vt:lpstr>
      <vt:lpstr>报价书</vt:lpstr>
      <vt:lpstr>工程量清单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匿名用户</dc:creator>
  <cp:lastModifiedBy>lenovo</cp:lastModifiedBy>
  <dcterms:created xsi:type="dcterms:W3CDTF">2018-10-17T05:46:00Z</dcterms:created>
  <cp:lastPrinted>2024-04-06T07:26:00Z</cp:lastPrinted>
  <dcterms:modified xsi:type="dcterms:W3CDTF">2024-04-09T02:11:28Z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